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epartment - Employee Benefits\Round table Pharmacy Savings May 25 2023\"/>
    </mc:Choice>
  </mc:AlternateContent>
  <xr:revisionPtr revIDLastSave="0" documentId="13_ncr:1_{CC5CB8D4-C190-42D9-85D8-980BE47138C4}" xr6:coauthVersionLast="47" xr6:coauthVersionMax="47" xr10:uidLastSave="{00000000-0000-0000-0000-000000000000}"/>
  <bookViews>
    <workbookView xWindow="3195" yWindow="225" windowWidth="20745" windowHeight="14685" xr2:uid="{CC1CC413-2E68-46B1-A64B-A8CC6978E055}"/>
  </bookViews>
  <sheets>
    <sheet name="Case Study" sheetId="1" r:id="rId1"/>
    <sheet name="Data" sheetId="2" r:id="rId2"/>
  </sheets>
  <definedNames>
    <definedName name="_xlnm.Print_Area" localSheetId="0">'Case Study'!$A$1:$G$12</definedName>
    <definedName name="_xlnm.Print_Area" localSheetId="1">Data!$A$1:$I$32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  <c r="D8" i="1"/>
  <c r="D10" i="1" s="1"/>
  <c r="E10" i="1" s="1"/>
  <c r="F10" i="1"/>
  <c r="I3" i="2"/>
  <c r="I4" i="2"/>
  <c r="I5" i="2"/>
  <c r="I6" i="2"/>
  <c r="I7" i="2"/>
  <c r="I8" i="2"/>
  <c r="I9" i="2"/>
  <c r="I10" i="2"/>
  <c r="I11" i="2"/>
  <c r="I12" i="2"/>
  <c r="I13" i="2"/>
  <c r="I14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30" i="2"/>
  <c r="I31" i="2"/>
  <c r="I2" i="2"/>
  <c r="H3" i="2"/>
  <c r="H4" i="2"/>
  <c r="H5" i="2"/>
  <c r="H6" i="2"/>
  <c r="H7" i="2"/>
  <c r="H8" i="2"/>
  <c r="H9" i="2"/>
  <c r="H10" i="2"/>
  <c r="H11" i="2"/>
  <c r="H12" i="2"/>
  <c r="H13" i="2"/>
  <c r="H14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30" i="2"/>
  <c r="H31" i="2"/>
  <c r="H2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30" i="2"/>
  <c r="G31" i="2"/>
  <c r="F31" i="2"/>
  <c r="F30" i="2"/>
  <c r="E28" i="2"/>
  <c r="D28" i="2"/>
  <c r="C28" i="2"/>
  <c r="B28" i="2"/>
  <c r="F17" i="2"/>
  <c r="F18" i="2"/>
  <c r="F19" i="2"/>
  <c r="F20" i="2"/>
  <c r="F21" i="2"/>
  <c r="F22" i="2"/>
  <c r="F23" i="2"/>
  <c r="F24" i="2"/>
  <c r="F25" i="2"/>
  <c r="F26" i="2"/>
  <c r="F27" i="2"/>
  <c r="F28" i="2"/>
  <c r="F16" i="2"/>
  <c r="E14" i="2"/>
  <c r="C14" i="2"/>
  <c r="B14" i="2"/>
  <c r="D30" i="2"/>
  <c r="D31" i="2"/>
  <c r="D3" i="2"/>
  <c r="F3" i="2" s="1"/>
  <c r="D4" i="2"/>
  <c r="F4" i="2" s="1"/>
  <c r="D5" i="2"/>
  <c r="F5" i="2" s="1"/>
  <c r="D6" i="2"/>
  <c r="F6" i="2" s="1"/>
  <c r="D7" i="2"/>
  <c r="F7" i="2" s="1"/>
  <c r="D8" i="2"/>
  <c r="F8" i="2" s="1"/>
  <c r="D9" i="2"/>
  <c r="F9" i="2" s="1"/>
  <c r="D10" i="2"/>
  <c r="F10" i="2" s="1"/>
  <c r="D11" i="2"/>
  <c r="F11" i="2" s="1"/>
  <c r="D12" i="2"/>
  <c r="F12" i="2" s="1"/>
  <c r="D13" i="2"/>
  <c r="F13" i="2" s="1"/>
  <c r="D16" i="2"/>
  <c r="D17" i="2"/>
  <c r="D18" i="2"/>
  <c r="D19" i="2"/>
  <c r="D20" i="2"/>
  <c r="D21" i="2"/>
  <c r="D22" i="2"/>
  <c r="D23" i="2"/>
  <c r="D24" i="2"/>
  <c r="D25" i="2"/>
  <c r="D26" i="2"/>
  <c r="D27" i="2"/>
  <c r="D2" i="2"/>
  <c r="F2" i="2" s="1"/>
  <c r="D14" i="2" l="1"/>
  <c r="F14" i="2" s="1"/>
</calcChain>
</file>

<file path=xl/sharedStrings.xml><?xml version="1.0" encoding="utf-8"?>
<sst xmlns="http://schemas.openxmlformats.org/spreadsheetml/2006/main" count="54" uniqueCount="39">
  <si>
    <t>January</t>
  </si>
  <si>
    <t>February</t>
  </si>
  <si>
    <t>Year: 2021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</si>
  <si>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</si>
  <si>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</si>
  <si>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</si>
  <si>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</si>
  <si>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</si>
  <si>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</si>
  <si>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</si>
  <si>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</si>
  <si>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</si>
  <si>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</si>
  <si>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Year: 2022</t>
  </si>
  <si>
    <t>Year: 2023</t>
  </si>
  <si>
    <t>Family</t>
  </si>
  <si>
    <t>Single</t>
  </si>
  <si>
    <t>Total EES</t>
  </si>
  <si>
    <t>Pharmacy Claims</t>
  </si>
  <si>
    <t>SHARx Fee $21.00 PEPM</t>
  </si>
  <si>
    <t>Net Pharmacy Spend</t>
  </si>
  <si>
    <t>Net Pharmacy Spend PEPM</t>
  </si>
  <si>
    <t>Pharmacy Claims Spend PEPM</t>
  </si>
  <si>
    <t xml:space="preserve">2021 Pharmacy Claims Spend </t>
  </si>
  <si>
    <t>2022 Pharmacy Claims Spend</t>
  </si>
  <si>
    <t>Annual</t>
  </si>
  <si>
    <t>PEPM</t>
  </si>
  <si>
    <t>2022 Fee</t>
  </si>
  <si>
    <t>2022 Total Pharmacy Spend</t>
  </si>
  <si>
    <t>2022 Savings</t>
  </si>
  <si>
    <t xml:space="preserve">Case Study: </t>
  </si>
  <si>
    <t xml:space="preserve">Pharmacy claims </t>
  </si>
  <si>
    <t>Pharmacy advocacy program added to help source expensive medications at a reduced cost</t>
  </si>
  <si>
    <t>Pharmacy advocacy fee</t>
  </si>
  <si>
    <t>Net cost</t>
  </si>
  <si>
    <t>Net Savings</t>
  </si>
  <si>
    <t>Pharmacy Savings due to Pharmacy Advocacy Program</t>
  </si>
  <si>
    <t>Comments</t>
  </si>
  <si>
    <r>
      <t xml:space="preserve">General Contractor with 154 employees on their medical plan with increasing pharmacy costs.  Haughn implemented a Pharmacy Advocacy Program.  Employees on expensive medications received the same medications and their out of pocket or copay costs were eliminated.  Companies pharmacy claim costs reduced by </t>
    </r>
    <r>
      <rPr>
        <b/>
        <sz val="12"/>
        <color theme="1"/>
        <rFont val="Arial"/>
        <family val="2"/>
      </rPr>
      <t>67.3%</t>
    </r>
    <r>
      <rPr>
        <sz val="12"/>
        <color theme="1"/>
        <rFont val="Arial"/>
        <family val="2"/>
      </rPr>
      <t xml:space="preserve"> totaling a net savings of </t>
    </r>
    <r>
      <rPr>
        <b/>
        <sz val="12"/>
        <color theme="1"/>
        <rFont val="Arial"/>
        <family val="2"/>
      </rPr>
      <t>$124,967.74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</si>
</sst>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164" fontId="4" fillId="4" borderId="0" xfId="0" applyNumberFormat="1" applyFont="1" applyFill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165" fontId="5" fillId="3" borderId="0" xfId="0" applyNumberFormat="1" applyFont="1" applyFill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EA5F3-1689-431D-B1A9-43671AC6C56A}">
  <dimension ref="A1:G12"/>
  <sheetViews>
    <sheetView tabSelected="1" workbookViewId="0">
      <selection activeCell="F15" sqref="F15"/>
    </sheetView>
  </sheetViews>
  <sheetFormatPr defaultColWidth="9.140625" defaultRowHeight="14.25" x14ac:dyDescent="0.2"/>
  <cols>
    <col min="1" max="1" width="21" style="5" customWidth="1"/>
    <col min="2" max="3" width="9.140625" style="5"/>
    <col min="4" max="4" width="15.7109375" style="9" customWidth="1"/>
    <col min="5" max="5" width="10.7109375" style="9" customWidth="1"/>
    <col min="6" max="6" width="15.7109375" style="9" customWidth="1"/>
    <col min="7" max="7" width="40.7109375" style="11" customWidth="1"/>
    <col min="8" max="16384" width="9.140625" style="5"/>
  </cols>
  <sheetData>
    <row r="1" spans="1:7" ht="24" customHeight="1" x14ac:dyDescent="0.35">
      <c r="A1" s="6" t="s">
        <v>30</v>
      </c>
      <c r="B1" s="7" t="s">
        <v>36</v>
      </c>
    </row>
    <row r="2" spans="1:7" ht="15.75" customHeight="1" x14ac:dyDescent="0.35">
      <c r="A2" s="6"/>
      <c r="B2" s="7"/>
    </row>
    <row r="3" spans="1:7" s="19" customFormat="1" ht="20.100000000000001" customHeight="1" x14ac:dyDescent="0.25">
      <c r="A3" s="18"/>
      <c r="B3" s="18"/>
      <c r="C3" s="18"/>
      <c r="D3" s="12" t="s">
        <v>25</v>
      </c>
      <c r="E3" s="12"/>
      <c r="F3" s="12" t="s">
        <v>26</v>
      </c>
      <c r="G3" s="12" t="s">
        <v>37</v>
      </c>
    </row>
    <row r="4" spans="1:7" s="19" customFormat="1" ht="22.5" customHeight="1" x14ac:dyDescent="0.25">
      <c r="A4" s="20" t="s">
        <v>23</v>
      </c>
      <c r="B4" s="20"/>
      <c r="C4" s="20"/>
      <c r="D4" s="21">
        <v>239054.4</v>
      </c>
      <c r="E4" s="21"/>
      <c r="F4" s="21">
        <v>150.35</v>
      </c>
      <c r="G4" s="13" t="s">
        <v>31</v>
      </c>
    </row>
    <row r="5" spans="1:7" s="19" customFormat="1" ht="20.100000000000001" customHeight="1" x14ac:dyDescent="0.25">
      <c r="D5" s="22"/>
      <c r="E5" s="22"/>
      <c r="F5" s="22"/>
      <c r="G5" s="14"/>
    </row>
    <row r="6" spans="1:7" s="19" customFormat="1" ht="48.95" customHeight="1" x14ac:dyDescent="0.25">
      <c r="A6" s="23" t="s">
        <v>24</v>
      </c>
      <c r="B6" s="23"/>
      <c r="C6" s="23"/>
      <c r="D6" s="24">
        <v>78176.66</v>
      </c>
      <c r="E6" s="31">
        <f>(D4-D6)/D4</f>
        <v>0.67297543989987219</v>
      </c>
      <c r="F6" s="24">
        <v>45.72</v>
      </c>
      <c r="G6" s="15" t="s">
        <v>32</v>
      </c>
    </row>
    <row r="7" spans="1:7" s="19" customFormat="1" ht="23.45" customHeight="1" x14ac:dyDescent="0.25">
      <c r="A7" s="25" t="s">
        <v>27</v>
      </c>
      <c r="B7" s="25"/>
      <c r="C7" s="25"/>
      <c r="D7" s="26">
        <v>35910</v>
      </c>
      <c r="E7" s="26"/>
      <c r="F7" s="26">
        <v>21</v>
      </c>
      <c r="G7" s="16" t="s">
        <v>33</v>
      </c>
    </row>
    <row r="8" spans="1:7" s="19" customFormat="1" ht="21.95" customHeight="1" x14ac:dyDescent="0.25">
      <c r="A8" s="23" t="s">
        <v>28</v>
      </c>
      <c r="B8" s="23"/>
      <c r="C8" s="23"/>
      <c r="D8" s="24">
        <f>D6+D7</f>
        <v>114086.66</v>
      </c>
      <c r="E8" s="24"/>
      <c r="F8" s="24">
        <v>66.72</v>
      </c>
      <c r="G8" s="15" t="s">
        <v>34</v>
      </c>
    </row>
    <row r="9" spans="1:7" s="19" customFormat="1" ht="20.100000000000001" customHeight="1" x14ac:dyDescent="0.25">
      <c r="D9" s="14"/>
      <c r="E9" s="14"/>
      <c r="F9" s="14"/>
      <c r="G9" s="14"/>
    </row>
    <row r="10" spans="1:7" s="19" customFormat="1" ht="21.95" customHeight="1" x14ac:dyDescent="0.25">
      <c r="A10" s="27" t="s">
        <v>29</v>
      </c>
      <c r="B10" s="27"/>
      <c r="C10" s="27"/>
      <c r="D10" s="30">
        <f>D4-D8</f>
        <v>124967.73999999999</v>
      </c>
      <c r="E10" s="29">
        <f>D10/D4</f>
        <v>0.52275858549351106</v>
      </c>
      <c r="F10" s="28">
        <f>F4-F8</f>
        <v>83.63</v>
      </c>
      <c r="G10" s="17" t="s">
        <v>35</v>
      </c>
    </row>
    <row r="11" spans="1:7" s="8" customFormat="1" ht="15.75" customHeight="1" x14ac:dyDescent="0.2">
      <c r="D11" s="10"/>
      <c r="E11" s="10"/>
      <c r="F11" s="10"/>
      <c r="G11" s="14"/>
    </row>
    <row r="12" spans="1:7" s="8" customFormat="1" ht="71.25" customHeight="1" x14ac:dyDescent="0.25">
      <c r="A12" s="32" t="s">
        <v>38</v>
      </c>
      <c r="B12" s="32"/>
      <c r="C12" s="32"/>
      <c r="D12" s="32"/>
      <c r="E12" s="32"/>
      <c r="F12" s="32"/>
      <c r="G12" s="32"/>
    </row>
  </sheetData>
  <mergeCells count="1">
    <mergeCell ref="A12:G12"/>
  </mergeCells>
  <phoneticPr fontId="8" type="noConversion"/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2ED6A-1442-4C53-A00E-CEC3208F51D1}">
  <dimension ref="A1:I32"/>
  <sheetViews>
    <sheetView workbookViewId="0">
      <selection activeCell="K30" sqref="K30"/>
    </sheetView>
  </sheetViews>
  <sheetFormatPr defaultRowHeight="15" x14ac:dyDescent="0.25"/>
  <cols>
    <col min="1" max="1" width="10.85546875" bestFit="1" customWidth="1"/>
    <col min="5" max="5" width="11.140625" bestFit="1" customWidth="1"/>
    <col min="6" max="6" width="10.28515625" customWidth="1"/>
    <col min="7" max="7" width="10.140625" bestFit="1" customWidth="1"/>
    <col min="8" max="8" width="11.140625" bestFit="1" customWidth="1"/>
    <col min="9" max="9" width="10.28515625" customWidth="1"/>
  </cols>
  <sheetData>
    <row r="1" spans="1:9" ht="60" x14ac:dyDescent="0.25">
      <c r="A1" s="2" t="s">
        <v>2</v>
      </c>
      <c r="B1" s="2" t="s">
        <v>16</v>
      </c>
      <c r="C1" s="2" t="s">
        <v>15</v>
      </c>
      <c r="D1" s="2" t="s">
        <v>17</v>
      </c>
      <c r="E1" s="4" t="s">
        <v>18</v>
      </c>
      <c r="F1" s="4" t="s">
        <v>22</v>
      </c>
      <c r="G1" s="4" t="s">
        <v>19</v>
      </c>
      <c r="H1" s="4" t="s">
        <v>20</v>
      </c>
      <c r="I1" s="4" t="s">
        <v>21</v>
      </c>
    </row>
    <row r="2" spans="1:9" x14ac:dyDescent="0.25">
      <c r="A2" t="s">
        <v>0</v>
      </c>
      <c r="B2">
        <v>72</v>
      </c>
      <c r="C2">
        <v>48</v>
      </c>
      <c r="D2">
        <f>B2+C2</f>
        <v>120</v>
      </c>
      <c r="E2" s="1">
        <v>11051.71</v>
      </c>
      <c r="F2" s="1">
        <f>E2/D2</f>
        <v>92.097583333333333</v>
      </c>
      <c r="G2" s="1">
        <v>0</v>
      </c>
      <c r="H2" s="1">
        <f>E2+G2</f>
        <v>11051.71</v>
      </c>
      <c r="I2" s="1">
        <f>H2/D2</f>
        <v>92.097583333333333</v>
      </c>
    </row>
    <row r="3" spans="1:9" x14ac:dyDescent="0.25">
      <c r="A3" t="s">
        <v>1</v>
      </c>
      <c r="B3">
        <v>73</v>
      </c>
      <c r="C3">
        <v>50</v>
      </c>
      <c r="D3">
        <f t="shared" ref="D3:D31" si="0">B3+C3</f>
        <v>123</v>
      </c>
      <c r="E3" s="1">
        <v>10056.790000000001</v>
      </c>
      <c r="F3" s="1">
        <f t="shared" ref="F3:F14" si="1">E3/D3</f>
        <v>81.762520325203255</v>
      </c>
      <c r="G3" s="1">
        <v>0</v>
      </c>
      <c r="H3" s="1">
        <f t="shared" ref="H3:H31" si="2">E3+G3</f>
        <v>10056.790000000001</v>
      </c>
      <c r="I3" s="1">
        <f t="shared" ref="I3:I31" si="3">H3/D3</f>
        <v>81.762520325203255</v>
      </c>
    </row>
    <row r="4" spans="1:9" x14ac:dyDescent="0.25">
      <c r="A4" t="s">
        <v>3</v>
      </c>
      <c r="B4">
        <v>72</v>
      </c>
      <c r="C4">
        <v>54</v>
      </c>
      <c r="D4">
        <f t="shared" si="0"/>
        <v>126</v>
      </c>
      <c r="E4" s="1">
        <v>19136.71</v>
      </c>
      <c r="F4" s="1">
        <f t="shared" si="1"/>
        <v>151.87865079365079</v>
      </c>
      <c r="G4" s="1">
        <v>0</v>
      </c>
      <c r="H4" s="1">
        <f t="shared" si="2"/>
        <v>19136.71</v>
      </c>
      <c r="I4" s="1">
        <f t="shared" si="3"/>
        <v>151.87865079365079</v>
      </c>
    </row>
    <row r="5" spans="1:9" x14ac:dyDescent="0.25">
      <c r="A5" t="s">
        <v>4</v>
      </c>
      <c r="B5">
        <v>73</v>
      </c>
      <c r="C5">
        <v>55</v>
      </c>
      <c r="D5">
        <f t="shared" si="0"/>
        <v>128</v>
      </c>
      <c r="E5" s="1">
        <v>17385</v>
      </c>
      <c r="F5" s="1">
        <f t="shared" si="1"/>
        <v>135.8203125</v>
      </c>
      <c r="G5" s="1">
        <v>0</v>
      </c>
      <c r="H5" s="1">
        <f t="shared" si="2"/>
        <v>17385</v>
      </c>
      <c r="I5" s="1">
        <f t="shared" si="3"/>
        <v>135.8203125</v>
      </c>
    </row>
    <row r="6" spans="1:9" x14ac:dyDescent="0.25">
      <c r="A6" t="s">
        <v>5</v>
      </c>
      <c r="B6">
        <v>77</v>
      </c>
      <c r="C6">
        <v>56</v>
      </c>
      <c r="D6">
        <f t="shared" si="0"/>
        <v>133</v>
      </c>
      <c r="E6" s="1">
        <v>16489.740000000002</v>
      </c>
      <c r="F6" s="1">
        <f t="shared" si="1"/>
        <v>123.98300751879701</v>
      </c>
      <c r="G6" s="1">
        <v>0</v>
      </c>
      <c r="H6" s="1">
        <f t="shared" si="2"/>
        <v>16489.740000000002</v>
      </c>
      <c r="I6" s="1">
        <f t="shared" si="3"/>
        <v>123.98300751879701</v>
      </c>
    </row>
    <row r="7" spans="1:9" x14ac:dyDescent="0.25">
      <c r="A7" t="s">
        <v>6</v>
      </c>
      <c r="B7">
        <v>75</v>
      </c>
      <c r="C7">
        <v>58</v>
      </c>
      <c r="D7">
        <f t="shared" si="0"/>
        <v>133</v>
      </c>
      <c r="E7" s="1">
        <v>26064.27</v>
      </c>
      <c r="F7" s="1">
        <f t="shared" si="1"/>
        <v>195.97195488721806</v>
      </c>
      <c r="G7" s="1">
        <v>0</v>
      </c>
      <c r="H7" s="1">
        <f t="shared" si="2"/>
        <v>26064.27</v>
      </c>
      <c r="I7" s="1">
        <f t="shared" si="3"/>
        <v>195.97195488721806</v>
      </c>
    </row>
    <row r="8" spans="1:9" x14ac:dyDescent="0.25">
      <c r="A8" t="s">
        <v>7</v>
      </c>
      <c r="B8">
        <v>79</v>
      </c>
      <c r="C8">
        <v>58</v>
      </c>
      <c r="D8">
        <f t="shared" si="0"/>
        <v>137</v>
      </c>
      <c r="E8" s="1">
        <v>19320.849999999999</v>
      </c>
      <c r="F8" s="1">
        <f t="shared" si="1"/>
        <v>141.02810218978101</v>
      </c>
      <c r="G8" s="1">
        <v>0</v>
      </c>
      <c r="H8" s="1">
        <f t="shared" si="2"/>
        <v>19320.849999999999</v>
      </c>
      <c r="I8" s="1">
        <f t="shared" si="3"/>
        <v>141.02810218978101</v>
      </c>
    </row>
    <row r="9" spans="1:9" x14ac:dyDescent="0.25">
      <c r="A9" t="s">
        <v>8</v>
      </c>
      <c r="B9">
        <v>78</v>
      </c>
      <c r="C9">
        <v>58</v>
      </c>
      <c r="D9">
        <f t="shared" si="0"/>
        <v>136</v>
      </c>
      <c r="E9" s="1">
        <v>22960.51</v>
      </c>
      <c r="F9" s="1">
        <f t="shared" si="1"/>
        <v>168.82727941176469</v>
      </c>
      <c r="G9" s="1">
        <v>0</v>
      </c>
      <c r="H9" s="1">
        <f t="shared" si="2"/>
        <v>22960.51</v>
      </c>
      <c r="I9" s="1">
        <f t="shared" si="3"/>
        <v>168.82727941176469</v>
      </c>
    </row>
    <row r="10" spans="1:9" x14ac:dyDescent="0.25">
      <c r="A10" t="s">
        <v>9</v>
      </c>
      <c r="B10">
        <v>81</v>
      </c>
      <c r="C10">
        <v>59</v>
      </c>
      <c r="D10">
        <f t="shared" si="0"/>
        <v>140</v>
      </c>
      <c r="E10" s="1">
        <v>25156.9</v>
      </c>
      <c r="F10" s="1">
        <f t="shared" si="1"/>
        <v>179.69214285714287</v>
      </c>
      <c r="G10" s="1">
        <v>0</v>
      </c>
      <c r="H10" s="1">
        <f t="shared" si="2"/>
        <v>25156.9</v>
      </c>
      <c r="I10" s="1">
        <f t="shared" si="3"/>
        <v>179.69214285714287</v>
      </c>
    </row>
    <row r="11" spans="1:9" x14ac:dyDescent="0.25">
      <c r="A11" t="s">
        <v>10</v>
      </c>
      <c r="B11">
        <v>79</v>
      </c>
      <c r="C11">
        <v>60</v>
      </c>
      <c r="D11">
        <f t="shared" si="0"/>
        <v>139</v>
      </c>
      <c r="E11" s="1">
        <v>23804.58</v>
      </c>
      <c r="F11" s="1">
        <f t="shared" si="1"/>
        <v>171.25597122302159</v>
      </c>
      <c r="G11" s="1">
        <v>0</v>
      </c>
      <c r="H11" s="1">
        <f t="shared" si="2"/>
        <v>23804.58</v>
      </c>
      <c r="I11" s="1">
        <f t="shared" si="3"/>
        <v>171.25597122302159</v>
      </c>
    </row>
    <row r="12" spans="1:9" x14ac:dyDescent="0.25">
      <c r="A12" t="s">
        <v>11</v>
      </c>
      <c r="B12">
        <v>77</v>
      </c>
      <c r="C12">
        <v>62</v>
      </c>
      <c r="D12">
        <f t="shared" si="0"/>
        <v>139</v>
      </c>
      <c r="E12" s="1">
        <v>25073.53</v>
      </c>
      <c r="F12" s="1">
        <f t="shared" si="1"/>
        <v>180.38510791366906</v>
      </c>
      <c r="G12" s="1">
        <v>0</v>
      </c>
      <c r="H12" s="1">
        <f t="shared" si="2"/>
        <v>25073.53</v>
      </c>
      <c r="I12" s="1">
        <f t="shared" si="3"/>
        <v>180.38510791366906</v>
      </c>
    </row>
    <row r="13" spans="1:9" x14ac:dyDescent="0.25">
      <c r="A13" s="2" t="s">
        <v>12</v>
      </c>
      <c r="B13" s="2">
        <v>76</v>
      </c>
      <c r="C13" s="2">
        <v>60</v>
      </c>
      <c r="D13" s="2">
        <f t="shared" si="0"/>
        <v>136</v>
      </c>
      <c r="E13" s="3">
        <v>22553.81</v>
      </c>
      <c r="F13" s="3">
        <f t="shared" si="1"/>
        <v>165.83683823529412</v>
      </c>
      <c r="G13" s="3">
        <v>0</v>
      </c>
      <c r="H13" s="3">
        <f t="shared" si="2"/>
        <v>22553.81</v>
      </c>
      <c r="I13" s="3">
        <f t="shared" si="3"/>
        <v>165.83683823529412</v>
      </c>
    </row>
    <row r="14" spans="1:9" x14ac:dyDescent="0.25">
      <c r="B14">
        <f>SUM(B2:B13)</f>
        <v>912</v>
      </c>
      <c r="C14">
        <f>SUM(C2:C13)</f>
        <v>678</v>
      </c>
      <c r="D14">
        <f>SUM(D2:D13)</f>
        <v>1590</v>
      </c>
      <c r="E14" s="1">
        <f>SUM(E2:E13)</f>
        <v>239054.4</v>
      </c>
      <c r="F14" s="1">
        <f t="shared" si="1"/>
        <v>150.34867924528302</v>
      </c>
      <c r="G14" s="1">
        <v>0</v>
      </c>
      <c r="H14" s="1">
        <f t="shared" si="2"/>
        <v>239054.4</v>
      </c>
      <c r="I14" s="1">
        <f t="shared" si="3"/>
        <v>150.34867924528302</v>
      </c>
    </row>
    <row r="15" spans="1:9" x14ac:dyDescent="0.25">
      <c r="A15" t="s">
        <v>13</v>
      </c>
      <c r="E15" s="1"/>
      <c r="G15" s="1"/>
      <c r="H15" s="1"/>
      <c r="I15" s="1"/>
    </row>
    <row r="16" spans="1:9" x14ac:dyDescent="0.25">
      <c r="A16" t="s">
        <v>0</v>
      </c>
      <c r="B16">
        <v>75</v>
      </c>
      <c r="C16">
        <v>59</v>
      </c>
      <c r="D16">
        <f t="shared" si="0"/>
        <v>134</v>
      </c>
      <c r="E16" s="1">
        <v>16668.09</v>
      </c>
      <c r="F16" s="1">
        <f>E16/D16</f>
        <v>124.38873134328358</v>
      </c>
      <c r="G16" s="1">
        <f t="shared" ref="G16:G31" si="4">D16*21</f>
        <v>2814</v>
      </c>
      <c r="H16" s="1">
        <f t="shared" si="2"/>
        <v>19482.09</v>
      </c>
      <c r="I16" s="1">
        <f t="shared" si="3"/>
        <v>145.38873134328358</v>
      </c>
    </row>
    <row r="17" spans="1:9" x14ac:dyDescent="0.25">
      <c r="A17" t="s">
        <v>1</v>
      </c>
      <c r="B17">
        <v>78</v>
      </c>
      <c r="C17">
        <v>61</v>
      </c>
      <c r="D17">
        <f t="shared" si="0"/>
        <v>139</v>
      </c>
      <c r="E17" s="1">
        <v>17293.37</v>
      </c>
      <c r="F17" s="1">
        <f t="shared" ref="F17:F28" si="5">E17/D17</f>
        <v>124.41273381294964</v>
      </c>
      <c r="G17" s="1">
        <f t="shared" si="4"/>
        <v>2919</v>
      </c>
      <c r="H17" s="1">
        <f t="shared" si="2"/>
        <v>20212.37</v>
      </c>
      <c r="I17" s="1">
        <f t="shared" si="3"/>
        <v>145.41273381294963</v>
      </c>
    </row>
    <row r="18" spans="1:9" x14ac:dyDescent="0.25">
      <c r="A18" t="s">
        <v>3</v>
      </c>
      <c r="B18">
        <v>76</v>
      </c>
      <c r="C18">
        <v>61</v>
      </c>
      <c r="D18">
        <f t="shared" si="0"/>
        <v>137</v>
      </c>
      <c r="E18" s="1">
        <v>6533.49</v>
      </c>
      <c r="F18" s="1">
        <f t="shared" si="5"/>
        <v>47.689708029197078</v>
      </c>
      <c r="G18" s="1">
        <f t="shared" si="4"/>
        <v>2877</v>
      </c>
      <c r="H18" s="1">
        <f t="shared" si="2"/>
        <v>9410.49</v>
      </c>
      <c r="I18" s="1">
        <f t="shared" si="3"/>
        <v>68.689708029197078</v>
      </c>
    </row>
    <row r="19" spans="1:9" x14ac:dyDescent="0.25">
      <c r="A19" t="s">
        <v>4</v>
      </c>
      <c r="B19">
        <v>77</v>
      </c>
      <c r="C19">
        <v>61</v>
      </c>
      <c r="D19">
        <f t="shared" si="0"/>
        <v>138</v>
      </c>
      <c r="E19" s="1">
        <v>3039.98</v>
      </c>
      <c r="F19" s="1">
        <f t="shared" si="5"/>
        <v>22.028840579710145</v>
      </c>
      <c r="G19" s="1">
        <f t="shared" si="4"/>
        <v>2898</v>
      </c>
      <c r="H19" s="1">
        <f t="shared" si="2"/>
        <v>5937.98</v>
      </c>
      <c r="I19" s="1">
        <f t="shared" si="3"/>
        <v>43.028840579710142</v>
      </c>
    </row>
    <row r="20" spans="1:9" x14ac:dyDescent="0.25">
      <c r="A20" t="s">
        <v>5</v>
      </c>
      <c r="B20">
        <v>74</v>
      </c>
      <c r="C20">
        <v>61</v>
      </c>
      <c r="D20">
        <f t="shared" si="0"/>
        <v>135</v>
      </c>
      <c r="E20" s="1">
        <v>1950.84</v>
      </c>
      <c r="F20" s="1">
        <f t="shared" si="5"/>
        <v>14.450666666666667</v>
      </c>
      <c r="G20" s="1">
        <f t="shared" si="4"/>
        <v>2835</v>
      </c>
      <c r="H20" s="1">
        <f t="shared" si="2"/>
        <v>4785.84</v>
      </c>
      <c r="I20" s="1">
        <f t="shared" si="3"/>
        <v>35.45066666666667</v>
      </c>
    </row>
    <row r="21" spans="1:9" x14ac:dyDescent="0.25">
      <c r="A21" t="s">
        <v>6</v>
      </c>
      <c r="B21">
        <v>76</v>
      </c>
      <c r="C21">
        <v>62</v>
      </c>
      <c r="D21">
        <f t="shared" si="0"/>
        <v>138</v>
      </c>
      <c r="E21" s="1">
        <v>4905.09</v>
      </c>
      <c r="F21" s="1">
        <f t="shared" si="5"/>
        <v>35.544130434782609</v>
      </c>
      <c r="G21" s="1">
        <f t="shared" si="4"/>
        <v>2898</v>
      </c>
      <c r="H21" s="1">
        <f t="shared" si="2"/>
        <v>7803.09</v>
      </c>
      <c r="I21" s="1">
        <f t="shared" si="3"/>
        <v>56.544130434782609</v>
      </c>
    </row>
    <row r="22" spans="1:9" x14ac:dyDescent="0.25">
      <c r="A22" t="s">
        <v>7</v>
      </c>
      <c r="B22">
        <v>77</v>
      </c>
      <c r="C22">
        <v>59</v>
      </c>
      <c r="D22">
        <f t="shared" si="0"/>
        <v>136</v>
      </c>
      <c r="E22" s="1">
        <v>1501.15</v>
      </c>
      <c r="F22" s="1">
        <f t="shared" si="5"/>
        <v>11.037867647058825</v>
      </c>
      <c r="G22" s="1">
        <f t="shared" si="4"/>
        <v>2856</v>
      </c>
      <c r="H22" s="1">
        <f t="shared" si="2"/>
        <v>4357.1499999999996</v>
      </c>
      <c r="I22" s="1">
        <f t="shared" si="3"/>
        <v>32.037867647058818</v>
      </c>
    </row>
    <row r="23" spans="1:9" x14ac:dyDescent="0.25">
      <c r="A23" t="s">
        <v>8</v>
      </c>
      <c r="B23">
        <v>76</v>
      </c>
      <c r="C23">
        <v>64</v>
      </c>
      <c r="D23">
        <f t="shared" si="0"/>
        <v>140</v>
      </c>
      <c r="E23" s="1">
        <v>2512.77</v>
      </c>
      <c r="F23" s="1">
        <f t="shared" si="5"/>
        <v>17.948357142857144</v>
      </c>
      <c r="G23" s="1">
        <f t="shared" si="4"/>
        <v>2940</v>
      </c>
      <c r="H23" s="1">
        <f t="shared" si="2"/>
        <v>5452.77</v>
      </c>
      <c r="I23" s="1">
        <f t="shared" si="3"/>
        <v>38.948357142857148</v>
      </c>
    </row>
    <row r="24" spans="1:9" x14ac:dyDescent="0.25">
      <c r="A24" t="s">
        <v>9</v>
      </c>
      <c r="B24">
        <v>79</v>
      </c>
      <c r="C24">
        <v>68</v>
      </c>
      <c r="D24">
        <f t="shared" si="0"/>
        <v>147</v>
      </c>
      <c r="E24" s="1">
        <v>3972.61</v>
      </c>
      <c r="F24" s="1">
        <f t="shared" si="5"/>
        <v>27.024557823129253</v>
      </c>
      <c r="G24" s="1">
        <f t="shared" si="4"/>
        <v>3087</v>
      </c>
      <c r="H24" s="1">
        <f t="shared" si="2"/>
        <v>7059.6100000000006</v>
      </c>
      <c r="I24" s="1">
        <f t="shared" si="3"/>
        <v>48.024557823129257</v>
      </c>
    </row>
    <row r="25" spans="1:9" x14ac:dyDescent="0.25">
      <c r="A25" t="s">
        <v>10</v>
      </c>
      <c r="B25">
        <v>83</v>
      </c>
      <c r="C25">
        <v>68</v>
      </c>
      <c r="D25">
        <f t="shared" si="0"/>
        <v>151</v>
      </c>
      <c r="E25" s="1">
        <v>7728.28</v>
      </c>
      <c r="F25" s="1">
        <f t="shared" si="5"/>
        <v>51.180662251655626</v>
      </c>
      <c r="G25" s="1">
        <f t="shared" si="4"/>
        <v>3171</v>
      </c>
      <c r="H25" s="1">
        <f t="shared" si="2"/>
        <v>10899.279999999999</v>
      </c>
      <c r="I25" s="1">
        <f t="shared" si="3"/>
        <v>72.180662251655619</v>
      </c>
    </row>
    <row r="26" spans="1:9" x14ac:dyDescent="0.25">
      <c r="A26" t="s">
        <v>11</v>
      </c>
      <c r="B26">
        <v>84</v>
      </c>
      <c r="C26">
        <v>72</v>
      </c>
      <c r="D26">
        <f t="shared" si="0"/>
        <v>156</v>
      </c>
      <c r="E26" s="1">
        <v>7101.39</v>
      </c>
      <c r="F26" s="1">
        <f t="shared" si="5"/>
        <v>45.521730769230771</v>
      </c>
      <c r="G26" s="1">
        <f t="shared" si="4"/>
        <v>3276</v>
      </c>
      <c r="H26" s="1">
        <f t="shared" si="2"/>
        <v>10377.39</v>
      </c>
      <c r="I26" s="1">
        <f t="shared" si="3"/>
        <v>66.521730769230771</v>
      </c>
    </row>
    <row r="27" spans="1:9" x14ac:dyDescent="0.25">
      <c r="A27" s="2" t="s">
        <v>12</v>
      </c>
      <c r="B27" s="2">
        <v>85</v>
      </c>
      <c r="C27" s="2">
        <v>74</v>
      </c>
      <c r="D27" s="2">
        <f t="shared" si="0"/>
        <v>159</v>
      </c>
      <c r="E27" s="3">
        <v>4969.6000000000004</v>
      </c>
      <c r="F27" s="3">
        <f t="shared" si="5"/>
        <v>31.255345911949689</v>
      </c>
      <c r="G27" s="3">
        <f t="shared" si="4"/>
        <v>3339</v>
      </c>
      <c r="H27" s="3">
        <f t="shared" si="2"/>
        <v>8308.6</v>
      </c>
      <c r="I27" s="3">
        <f t="shared" si="3"/>
        <v>52.255345911949689</v>
      </c>
    </row>
    <row r="28" spans="1:9" x14ac:dyDescent="0.25">
      <c r="B28">
        <f>SUM(B16:B27)</f>
        <v>940</v>
      </c>
      <c r="C28">
        <f>SUM(C16:C27)</f>
        <v>770</v>
      </c>
      <c r="D28">
        <f>SUM(D16:D27)</f>
        <v>1710</v>
      </c>
      <c r="E28" s="1">
        <f>SUM(E16:E27)</f>
        <v>78176.66</v>
      </c>
      <c r="F28" s="1">
        <f t="shared" si="5"/>
        <v>45.717345029239766</v>
      </c>
      <c r="G28" s="1">
        <f t="shared" si="4"/>
        <v>35910</v>
      </c>
      <c r="H28" s="1">
        <f t="shared" si="2"/>
        <v>114086.66</v>
      </c>
      <c r="I28" s="1">
        <f t="shared" si="3"/>
        <v>66.717345029239766</v>
      </c>
    </row>
    <row r="29" spans="1:9" x14ac:dyDescent="0.25">
      <c r="A29" t="s">
        <v>14</v>
      </c>
      <c r="E29" s="1"/>
      <c r="G29" s="1"/>
      <c r="H29" s="1"/>
      <c r="I29" s="1"/>
    </row>
    <row r="30" spans="1:9" x14ac:dyDescent="0.25">
      <c r="A30" t="s">
        <v>0</v>
      </c>
      <c r="B30">
        <v>80</v>
      </c>
      <c r="C30">
        <v>69</v>
      </c>
      <c r="D30">
        <f t="shared" si="0"/>
        <v>149</v>
      </c>
      <c r="E30" s="1">
        <v>2462.69</v>
      </c>
      <c r="F30" s="1">
        <f>E30/D30</f>
        <v>16.528120805369127</v>
      </c>
      <c r="G30" s="1">
        <f t="shared" si="4"/>
        <v>3129</v>
      </c>
      <c r="H30" s="1">
        <f t="shared" si="2"/>
        <v>5591.6900000000005</v>
      </c>
      <c r="I30" s="1">
        <f t="shared" si="3"/>
        <v>37.528120805369134</v>
      </c>
    </row>
    <row r="31" spans="1:9" x14ac:dyDescent="0.25">
      <c r="A31" t="s">
        <v>1</v>
      </c>
      <c r="B31">
        <v>85</v>
      </c>
      <c r="C31">
        <v>69</v>
      </c>
      <c r="D31">
        <f t="shared" si="0"/>
        <v>154</v>
      </c>
      <c r="E31" s="1">
        <v>1449.15</v>
      </c>
      <c r="F31" s="1">
        <f>E31/D31</f>
        <v>9.4100649350649359</v>
      </c>
      <c r="G31" s="1">
        <f t="shared" si="4"/>
        <v>3234</v>
      </c>
      <c r="H31" s="1">
        <f t="shared" si="2"/>
        <v>4683.1499999999996</v>
      </c>
      <c r="I31" s="1">
        <f t="shared" si="3"/>
        <v>30.410064935064934</v>
      </c>
    </row>
    <row r="32" spans="1:9" x14ac:dyDescent="0.25">
      <c r="A32" t="s">
        <v>3</v>
      </c>
      <c r="E32" s="1"/>
    </row>
  </sheetData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Case Study</vt:lpstr>
      <vt:lpstr>Data</vt:lpstr>
      <vt:lpstr>'Case Study'!Print_Area</vt:lpstr>
      <vt:lpstr>Data!Print_Area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Perrine, CLU, RHU, REBC</dc:creator>
  <cp:lastModifiedBy>Steve Christensen</cp:lastModifiedBy>
  <cp:lastPrinted>2023-04-13T21:10:27Z</cp:lastPrinted>
  <dcterms:created xsi:type="dcterms:W3CDTF">2023-04-11T13:23:01Z</dcterms:created>
  <dcterms:modified xsi:type="dcterms:W3CDTF">2023-04-14T19:25:44Z</dcterms:modified>
</cp:coreProperties>
</file>